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iadcorp-my.sharepoint.com/personal/alysanchez_ges_com/Documents/Desktop/2026 Shows/5_May/MHEDA Convention &amp; Exhibitor Showcase - 051601169/"/>
    </mc:Choice>
  </mc:AlternateContent>
  <xr:revisionPtr revIDLastSave="0" documentId="8_{190CD0EB-C6DF-4A6A-9CB9-25AB4E026EA3}" xr6:coauthVersionLast="47" xr6:coauthVersionMax="47" xr10:uidLastSave="{00000000-0000-0000-0000-000000000000}"/>
  <bookViews>
    <workbookView xWindow="6195" yWindow="3075" windowWidth="57600" windowHeight="15345" xr2:uid="{9CF72668-FED9-E74B-A2E1-0C1C80B393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2" i="1"/>
  <c r="L1" i="1"/>
  <c r="L3" i="1" s="1"/>
  <c r="I20" i="1" s="1"/>
  <c r="H15" i="1"/>
  <c r="G15" i="1"/>
  <c r="H13" i="1"/>
  <c r="H33" i="1"/>
  <c r="G33" i="1"/>
  <c r="H32" i="1"/>
  <c r="G32" i="1"/>
  <c r="H31" i="1"/>
  <c r="G31" i="1"/>
  <c r="H30" i="1"/>
  <c r="G30" i="1"/>
  <c r="H27" i="1"/>
  <c r="G27" i="1"/>
  <c r="H26" i="1"/>
  <c r="G26" i="1"/>
  <c r="H25" i="1"/>
  <c r="G25" i="1"/>
  <c r="H23" i="1"/>
  <c r="G23" i="1"/>
  <c r="H21" i="1"/>
  <c r="G21" i="1"/>
  <c r="H19" i="1"/>
  <c r="G19" i="1"/>
  <c r="H18" i="1"/>
  <c r="G18" i="1"/>
  <c r="H12" i="1"/>
  <c r="I14" i="1" l="1"/>
  <c r="I24" i="1"/>
  <c r="I28" i="1"/>
  <c r="I18" i="1"/>
  <c r="I15" i="1"/>
  <c r="I13" i="1"/>
  <c r="I33" i="1"/>
  <c r="I32" i="1"/>
  <c r="I31" i="1"/>
  <c r="I30" i="1"/>
  <c r="I29" i="1"/>
  <c r="I27" i="1"/>
  <c r="I26" i="1"/>
  <c r="I25" i="1"/>
  <c r="I23" i="1"/>
  <c r="I21" i="1"/>
  <c r="I19" i="1"/>
  <c r="I12" i="1"/>
  <c r="L35" i="1" l="1"/>
  <c r="L36" i="1" s="1"/>
  <c r="I36" i="1" l="1"/>
  <c r="I35" i="1"/>
  <c r="I37" i="1" l="1"/>
  <c r="I38" i="1" s="1"/>
  <c r="I39" i="1" l="1"/>
  <c r="I40" i="1" s="1"/>
  <c r="I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<sst xmlns="http://schemas.openxmlformats.org/spreadsheetml/2006/main" count="71" uniqueCount="62">
  <si>
    <t>Please return filled form to grandhyatt.nashville@royalproductions.com</t>
  </si>
  <si>
    <t>Show Name</t>
  </si>
  <si>
    <t>Show Dates</t>
  </si>
  <si>
    <t>to</t>
  </si>
  <si>
    <t>Company Name</t>
  </si>
  <si>
    <t>On-Site Contact</t>
  </si>
  <si>
    <t>Booth #</t>
  </si>
  <si>
    <t>On-Site Cell</t>
  </si>
  <si>
    <r>
      <t xml:space="preserve">All orders are a </t>
    </r>
    <r>
      <rPr>
        <b/>
        <u/>
        <sz val="11"/>
        <color indexed="8"/>
        <rFont val="Times New Roman"/>
        <family val="1"/>
      </rPr>
      <t>one-time event charge</t>
    </r>
    <r>
      <rPr>
        <b/>
        <sz val="11"/>
        <color indexed="8"/>
        <rFont val="Times New Roman"/>
        <family val="1"/>
      </rPr>
      <t xml:space="preserve"> unless specified</t>
    </r>
  </si>
  <si>
    <t>Signed order must be received 10 days prior to set-up to receive advance rate</t>
  </si>
  <si>
    <t>Electrical Service</t>
  </si>
  <si>
    <t>Qty</t>
  </si>
  <si>
    <t>Adv. Rate</t>
  </si>
  <si>
    <t>Std. Rate</t>
  </si>
  <si>
    <t>Equipment/Service Total</t>
  </si>
  <si>
    <t>20a 120v Outlet (Service to Booth Only)</t>
  </si>
  <si>
    <t>Internet Service</t>
  </si>
  <si>
    <t>Wireless Internet Connection (per Device)</t>
  </si>
  <si>
    <t>Wired Internet Connection @ 15Mbps</t>
  </si>
  <si>
    <t>Audiovisual Equipment</t>
  </si>
  <si>
    <t>22" Computer Monitor (Table Stand)</t>
  </si>
  <si>
    <t>43" TV (Table Stand)</t>
  </si>
  <si>
    <t>60" TV (Floor Stand)</t>
  </si>
  <si>
    <t>70" TV (Floor Stand)</t>
  </si>
  <si>
    <t>Easel</t>
  </si>
  <si>
    <t>Power Strip (6-plug)</t>
  </si>
  <si>
    <t>Subtotal</t>
  </si>
  <si>
    <t>Labor</t>
  </si>
  <si>
    <t>26% Service Charge</t>
  </si>
  <si>
    <t>Customer Signature</t>
  </si>
  <si>
    <t>Date</t>
  </si>
  <si>
    <t>Total</t>
  </si>
  <si>
    <t>85" TV (Floor Stand)</t>
  </si>
  <si>
    <t>Vendor Load In Date:</t>
  </si>
  <si>
    <t>Vendor Load Out Date:</t>
  </si>
  <si>
    <t>Time:</t>
  </si>
  <si>
    <t>Wired Internet Connection @ 30Mbps</t>
  </si>
  <si>
    <t>Tabletop iPad Kiosk with Stand</t>
  </si>
  <si>
    <t>32" Computer Monitor (Table Stand)</t>
  </si>
  <si>
    <t>Digital Flipchart / Whiteboard</t>
  </si>
  <si>
    <t>By signing this document, you agree to abide by all hotel policies and guidelines</t>
  </si>
  <si>
    <t>No fixing signs or banners to any part of the ballroom, must be free-standing or hung off of pipe+drape, use of tape on hotel walls is prohibited.</t>
  </si>
  <si>
    <t>Power that crosses heavy freight paths  (IE: to island booths) may have to wait until freight is fully unloaded to receive service.</t>
  </si>
  <si>
    <t>All power must be ordered through Royal Productions, wall outlets and floor pockets are reserved for use by Hotel services only.</t>
  </si>
  <si>
    <t>Terms and Conditions</t>
  </si>
  <si>
    <t>SubTotal</t>
  </si>
  <si>
    <t>RP is the exclusive Truss/Rigging/Hanging Banner provider, exceptions must be pre-approved 10 days prior to load-in</t>
  </si>
  <si>
    <t>All storage must be arranged through Exhibitor Services. We do not allow back-of-house storage for any shipping materials or setup equipment</t>
  </si>
  <si>
    <t>CC Processing Fee</t>
  </si>
  <si>
    <t>All structures above 14' may be subject to an additional safety review. It will appear on your invoice if applicable.</t>
  </si>
  <si>
    <t>Windows Laptop</t>
  </si>
  <si>
    <t>25' Extension Cord</t>
  </si>
  <si>
    <t>Tabletop Power Cube incl. 8 AC and 6 USB ports</t>
  </si>
  <si>
    <t>Please call 615-622-4045 for custom or additional power requests</t>
  </si>
  <si>
    <t>Please call 615-622-4045 for any equipment not listed</t>
  </si>
  <si>
    <t>5-Port Network Switch (includes ethernet cable)</t>
  </si>
  <si>
    <t xml:space="preserve"> </t>
  </si>
  <si>
    <t>RP is not reponsible for TV mounts. Pleaser contact your expo company.</t>
  </si>
  <si>
    <t>Powered Speaker with Wired Microphone</t>
  </si>
  <si>
    <r>
      <rPr>
        <b/>
        <sz val="11"/>
        <color indexed="8"/>
        <rFont val="Times New Roman"/>
        <family val="1"/>
      </rPr>
      <t>Vendor Order Form</t>
    </r>
    <r>
      <rPr>
        <sz val="11"/>
        <color indexed="8"/>
        <rFont val="Times New Roman"/>
        <family val="1"/>
      </rPr>
      <t xml:space="preserve"> Effective 2/13/2024</t>
    </r>
  </si>
  <si>
    <t>9.75% State Tax</t>
  </si>
  <si>
    <t>Rev 2-13-2025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</si>
</sst>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Segoe UI"/>
      <family val="2"/>
    </font>
    <font>
      <b/>
      <u/>
      <sz val="11"/>
      <color indexed="8"/>
      <name val="Times New Roman"/>
      <family val="1"/>
    </font>
    <font>
      <b/>
      <u/>
      <sz val="11"/>
      <color rgb="FFFF0000"/>
      <name val="Times New Roman"/>
      <family val="1"/>
    </font>
    <font>
      <sz val="8"/>
      <color theme="1"/>
      <name val="Segoe UI"/>
      <family val="2"/>
    </font>
    <font>
      <sz val="14"/>
      <color rgb="FFFF0000"/>
      <name val="Times New Roman"/>
      <family val="1"/>
    </font>
    <font>
      <sz val="9"/>
      <color theme="1"/>
      <name val="Segoe UI"/>
      <family val="2"/>
    </font>
    <font>
      <sz val="12"/>
      <color theme="1"/>
      <name val="Times New Roman"/>
      <family val="1"/>
    </font>
    <font>
      <i/>
      <sz val="8"/>
      <color theme="1"/>
      <name val="Segoe UI"/>
      <family val="2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9"/>
      </left>
      <right style="hair">
        <color theme="9"/>
      </right>
      <top style="medium">
        <color theme="9"/>
      </top>
      <bottom style="hair">
        <color theme="9"/>
      </bottom>
      <diagonal/>
    </border>
    <border>
      <left style="hair">
        <color theme="9"/>
      </left>
      <right style="medium">
        <color theme="9"/>
      </right>
      <top style="medium">
        <color theme="9"/>
      </top>
      <bottom style="hair">
        <color theme="9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9"/>
      </top>
      <bottom/>
      <diagonal/>
    </border>
    <border>
      <left/>
      <right style="hair">
        <color theme="9"/>
      </right>
      <top style="medium">
        <color theme="9"/>
      </top>
      <bottom style="hair">
        <color theme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/>
      </left>
      <right style="hair">
        <color theme="9"/>
      </right>
      <top style="medium">
        <color theme="9"/>
      </top>
      <bottom style="thin">
        <color theme="1"/>
      </bottom>
      <diagonal/>
    </border>
    <border>
      <left style="medium">
        <color theme="9"/>
      </left>
      <right style="hair">
        <color theme="9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9"/>
      </left>
      <right/>
      <top style="thin">
        <color theme="1"/>
      </top>
      <bottom style="medium">
        <color theme="9"/>
      </bottom>
      <diagonal/>
    </border>
    <border>
      <left/>
      <right/>
      <top style="thin">
        <color theme="1"/>
      </top>
      <bottom style="medium">
        <color theme="9"/>
      </bottom>
      <diagonal/>
    </border>
    <border>
      <left style="hair">
        <color theme="9"/>
      </left>
      <right/>
      <top style="medium">
        <color theme="9"/>
      </top>
      <bottom style="thin">
        <color theme="1"/>
      </bottom>
      <diagonal/>
    </border>
    <border>
      <left style="hair">
        <color theme="9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theme="9"/>
      </right>
      <top style="medium">
        <color theme="9"/>
      </top>
      <bottom style="thin">
        <color auto="1"/>
      </bottom>
      <diagonal/>
    </border>
    <border>
      <left style="hair">
        <color theme="9"/>
      </left>
      <right style="hair">
        <color theme="9"/>
      </right>
      <top style="medium">
        <color theme="9"/>
      </top>
      <bottom style="thin">
        <color auto="1"/>
      </bottom>
      <diagonal/>
    </border>
    <border>
      <left style="hair">
        <color theme="9"/>
      </left>
      <right style="medium">
        <color theme="9"/>
      </right>
      <top style="medium">
        <color theme="9"/>
      </top>
      <bottom style="thin">
        <color auto="1"/>
      </bottom>
      <diagonal/>
    </border>
    <border>
      <left style="medium">
        <color auto="1"/>
      </left>
      <right style="hair">
        <color theme="9"/>
      </right>
      <top style="thin">
        <color auto="1"/>
      </top>
      <bottom style="thin">
        <color auto="1"/>
      </bottom>
      <diagonal/>
    </border>
    <border>
      <left style="hair">
        <color theme="9"/>
      </left>
      <right style="hair">
        <color theme="9"/>
      </right>
      <top style="thin">
        <color auto="1"/>
      </top>
      <bottom style="thin">
        <color auto="1"/>
      </bottom>
      <diagonal/>
    </border>
    <border>
      <left style="hair">
        <color theme="9"/>
      </left>
      <right style="medium">
        <color theme="9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9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theme="9"/>
      </bottom>
      <diagonal/>
    </border>
    <border>
      <left/>
      <right/>
      <top style="thin">
        <color auto="1"/>
      </top>
      <bottom style="medium">
        <color theme="9"/>
      </bottom>
      <diagonal/>
    </border>
    <border>
      <left/>
      <right style="medium">
        <color theme="9"/>
      </right>
      <top style="thin">
        <color auto="1"/>
      </top>
      <bottom style="medium">
        <color theme="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6" fontId="3" fillId="0" borderId="1" xfId="0" applyNumberFormat="1" applyFont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9" fillId="0" borderId="0" xfId="0" applyFont="1"/>
    <xf numFmtId="44" fontId="6" fillId="0" borderId="0" xfId="0" applyNumberFormat="1" applyFont="1"/>
    <xf numFmtId="0" fontId="3" fillId="0" borderId="6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49" fontId="3" fillId="5" borderId="0" xfId="0" applyNumberFormat="1" applyFont="1" applyFill="1" applyAlignment="1" applyProtection="1">
      <alignment vertical="center"/>
      <protection locked="0"/>
    </xf>
    <xf numFmtId="14" fontId="3" fillId="0" borderId="6" xfId="0" applyNumberFormat="1" applyFont="1" applyBorder="1" applyAlignment="1">
      <alignment horizontal="center" vertical="center"/>
    </xf>
    <xf numFmtId="49" fontId="3" fillId="5" borderId="33" xfId="0" applyNumberFormat="1" applyFont="1" applyFill="1" applyBorder="1" applyAlignment="1" applyProtection="1">
      <alignment vertical="center"/>
      <protection locked="0"/>
    </xf>
    <xf numFmtId="0" fontId="3" fillId="5" borderId="37" xfId="0" applyFont="1" applyFill="1" applyBorder="1" applyAlignment="1">
      <alignment vertical="center"/>
    </xf>
    <xf numFmtId="0" fontId="9" fillId="0" borderId="37" xfId="0" applyFont="1" applyBorder="1"/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/>
    <xf numFmtId="0" fontId="6" fillId="5" borderId="0" xfId="0" applyFont="1" applyFill="1"/>
    <xf numFmtId="0" fontId="6" fillId="5" borderId="33" xfId="0" applyFont="1" applyFill="1" applyBorder="1"/>
    <xf numFmtId="0" fontId="3" fillId="5" borderId="37" xfId="0" applyFont="1" applyFill="1" applyBorder="1" applyAlignment="1">
      <alignment horizontal="left"/>
    </xf>
    <xf numFmtId="0" fontId="3" fillId="5" borderId="0" xfId="0" applyFont="1" applyFill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14" fillId="5" borderId="37" xfId="0" applyFont="1" applyFill="1" applyBorder="1"/>
    <xf numFmtId="0" fontId="3" fillId="5" borderId="0" xfId="0" applyFont="1" applyFill="1" applyAlignment="1">
      <alignment vertical="top" wrapText="1"/>
    </xf>
    <xf numFmtId="0" fontId="10" fillId="5" borderId="0" xfId="0" applyFont="1" applyFill="1" applyAlignment="1">
      <alignment vertical="center" wrapText="1"/>
    </xf>
    <xf numFmtId="0" fontId="10" fillId="5" borderId="33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/>
    </xf>
    <xf numFmtId="0" fontId="6" fillId="5" borderId="37" xfId="0" applyFont="1" applyFill="1" applyBorder="1"/>
    <xf numFmtId="0" fontId="13" fillId="5" borderId="0" xfId="0" applyFont="1" applyFill="1" applyAlignment="1">
      <alignment vertical="top"/>
    </xf>
    <xf numFmtId="0" fontId="6" fillId="5" borderId="3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top"/>
    </xf>
    <xf numFmtId="0" fontId="13" fillId="5" borderId="5" xfId="0" applyFont="1" applyFill="1" applyBorder="1" applyAlignment="1">
      <alignment vertical="top"/>
    </xf>
    <xf numFmtId="0" fontId="11" fillId="5" borderId="5" xfId="0" applyFont="1" applyFill="1" applyBorder="1" applyAlignment="1">
      <alignment vertical="center"/>
    </xf>
    <xf numFmtId="0" fontId="6" fillId="5" borderId="5" xfId="0" applyFont="1" applyFill="1" applyBorder="1"/>
    <xf numFmtId="0" fontId="6" fillId="5" borderId="2" xfId="0" applyFont="1" applyFill="1" applyBorder="1"/>
    <xf numFmtId="0" fontId="9" fillId="5" borderId="34" xfId="0" applyFont="1" applyFill="1" applyBorder="1"/>
    <xf numFmtId="7" fontId="12" fillId="0" borderId="12" xfId="0" applyNumberFormat="1" applyFont="1" applyBorder="1"/>
    <xf numFmtId="44" fontId="12" fillId="0" borderId="8" xfId="0" applyNumberFormat="1" applyFont="1" applyBorder="1"/>
    <xf numFmtId="44" fontId="12" fillId="0" borderId="9" xfId="0" applyNumberFormat="1" applyFont="1" applyBorder="1"/>
    <xf numFmtId="0" fontId="6" fillId="5" borderId="1" xfId="0" applyFont="1" applyFill="1" applyBorder="1" applyProtection="1"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7" fontId="3" fillId="0" borderId="5" xfId="0" applyNumberFormat="1" applyFont="1" applyBorder="1" applyAlignment="1">
      <alignment horizontal="center" vertical="center"/>
    </xf>
    <xf numFmtId="7" fontId="3" fillId="0" borderId="6" xfId="0" applyNumberFormat="1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4" fontId="6" fillId="0" borderId="11" xfId="1" applyFont="1" applyBorder="1" applyAlignment="1" applyProtection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4" fontId="12" fillId="0" borderId="25" xfId="1" applyFont="1" applyFill="1" applyBorder="1" applyAlignment="1" applyProtection="1">
      <alignment horizontal="right"/>
    </xf>
    <xf numFmtId="44" fontId="12" fillId="0" borderId="26" xfId="1" applyFont="1" applyFill="1" applyBorder="1" applyAlignment="1" applyProtection="1">
      <alignment horizontal="right"/>
    </xf>
    <xf numFmtId="44" fontId="12" fillId="0" borderId="27" xfId="1" applyFont="1" applyFill="1" applyBorder="1" applyAlignment="1" applyProtection="1">
      <alignment horizontal="right"/>
    </xf>
    <xf numFmtId="0" fontId="3" fillId="6" borderId="7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4" fontId="12" fillId="0" borderId="22" xfId="1" applyFont="1" applyBorder="1" applyAlignment="1">
      <alignment horizontal="right"/>
    </xf>
    <xf numFmtId="44" fontId="12" fillId="0" borderId="23" xfId="1" applyFont="1" applyBorder="1" applyAlignment="1">
      <alignment horizontal="right"/>
    </xf>
    <xf numFmtId="44" fontId="12" fillId="0" borderId="24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0" fontId="11" fillId="5" borderId="37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 applyProtection="1">
      <alignment horizontal="left" vertical="center"/>
      <protection locked="0"/>
    </xf>
    <xf numFmtId="0" fontId="11" fillId="5" borderId="39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44" fontId="12" fillId="0" borderId="25" xfId="1" applyFont="1" applyBorder="1" applyAlignment="1">
      <alignment horizontal="center"/>
    </xf>
    <xf numFmtId="44" fontId="12" fillId="0" borderId="26" xfId="1" applyFont="1" applyBorder="1" applyAlignment="1">
      <alignment horizontal="center"/>
    </xf>
    <xf numFmtId="44" fontId="12" fillId="0" borderId="27" xfId="1" applyFont="1" applyBorder="1" applyAlignment="1">
      <alignment horizontal="center"/>
    </xf>
    <xf numFmtId="0" fontId="15" fillId="7" borderId="7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44" fontId="12" fillId="0" borderId="28" xfId="1" applyFont="1" applyBorder="1" applyAlignment="1">
      <alignment horizontal="center"/>
    </xf>
    <xf numFmtId="44" fontId="12" fillId="0" borderId="5" xfId="1" applyFont="1" applyBorder="1" applyAlignment="1">
      <alignment horizontal="center"/>
    </xf>
    <xf numFmtId="44" fontId="12" fillId="0" borderId="29" xfId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44" fontId="12" fillId="0" borderId="30" xfId="1" applyFont="1" applyBorder="1" applyAlignment="1">
      <alignment horizontal="center"/>
    </xf>
    <xf numFmtId="44" fontId="12" fillId="0" borderId="31" xfId="1" applyFont="1" applyBorder="1" applyAlignment="1">
      <alignment horizontal="center"/>
    </xf>
    <xf numFmtId="44" fontId="12" fillId="0" borderId="32" xfId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4" fontId="12" fillId="0" borderId="25" xfId="1" applyFont="1" applyBorder="1" applyAlignment="1">
      <alignment horizontal="center" vertical="center"/>
    </xf>
    <xf numFmtId="44" fontId="12" fillId="0" borderId="26" xfId="1" applyFont="1" applyBorder="1" applyAlignment="1">
      <alignment horizontal="center" vertical="center"/>
    </xf>
    <xf numFmtId="44" fontId="12" fillId="0" borderId="27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47625</xdr:rowOff>
    </xdr:from>
    <xdr:to>
      <xdr:col>5</xdr:col>
      <xdr:colOff>357188</xdr:colOff>
      <xdr:row>40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A2FC9DB-BF00-E247-B3C0-5BF0908CC0DA}"/>
            </a:ext>
          </a:extLst>
        </xdr:cNvPr>
        <xdr:cNvSpPr txBox="1"/>
      </xdr:nvSpPr>
      <xdr:spPr>
        <a:xfrm>
          <a:off x="47625" y="8084344"/>
          <a:ext cx="4441032" cy="1309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kern="0"/>
            <a:t>Labor:</a:t>
          </a:r>
        </a:p>
        <a:p>
          <a:r>
            <a:rPr lang="en-US" sz="1000" b="0" kern="0"/>
            <a:t>Less</a:t>
          </a:r>
          <a:r>
            <a:rPr lang="en-US" sz="1000" b="0" kern="0" baseline="0"/>
            <a:t> than $1,000 Subtotal = $105    	$1,000 to 1,499 Subtotal = $150</a:t>
          </a:r>
        </a:p>
        <a:p>
          <a:r>
            <a:rPr lang="en-US" sz="1000" b="0" kern="0" baseline="0"/>
            <a:t>$1,500 to $1,999 Subtotal = $200	$2,000 to $2,499 Subtotal = $250</a:t>
          </a:r>
        </a:p>
        <a:p>
          <a:r>
            <a:rPr lang="en-US" sz="1000" b="0" kern="0" baseline="0"/>
            <a:t>$2,500 to $2,999 Subtotal = $300	$3,000 to $3,499 Subtotal = $350</a:t>
          </a:r>
        </a:p>
        <a:p>
          <a:r>
            <a:rPr lang="en-US" sz="1000" b="0" kern="0" baseline="0"/>
            <a:t>$3,500 to $3,999 Subtotal = $400	*Greater than $4,000 Subtotal = $450</a:t>
          </a:r>
        </a:p>
        <a:p>
          <a:endParaRPr lang="en-US" sz="700" kern="0" baseline="0"/>
        </a:p>
        <a:p>
          <a:r>
            <a:rPr lang="en-US" sz="1000" kern="0"/>
            <a:t>*Exceptions may apply based on Scope of Work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B673-AE88-5548-9237-2CD512CD5AC0}">
  <sheetPr codeName="Sheet1">
    <pageSetUpPr fitToPage="1"/>
  </sheetPr>
  <dimension ref="A1:V69"/>
  <sheetViews>
    <sheetView tabSelected="1" topLeftCell="A13" zoomScale="120" zoomScaleNormal="120" zoomScalePageLayoutView="30" workbookViewId="0">
      <selection activeCell="C3" sqref="C3:E3"/>
    </sheetView>
  </sheetViews>
  <sheetFormatPr defaultColWidth="0" defaultRowHeight="16.5" zeroHeight="1" x14ac:dyDescent="0.3"/>
  <cols>
    <col min="1" max="2" width="9.125" style="3" customWidth="1"/>
    <col min="3" max="5" width="12" style="3" customWidth="1"/>
    <col min="6" max="6" width="5.375" style="3" customWidth="1"/>
    <col min="7" max="7" width="10.625" style="3" customWidth="1"/>
    <col min="8" max="8" width="10.875" style="3" customWidth="1"/>
    <col min="9" max="10" width="12.5" style="3" customWidth="1"/>
    <col min="11" max="11" width="13.125" style="3" customWidth="1"/>
    <col min="12" max="12" width="10.875" style="3" hidden="1" customWidth="1"/>
    <col min="13" max="16384" width="9.125" style="3" hidden="1"/>
  </cols>
  <sheetData>
    <row r="1" spans="1:22" ht="50.1" customHeight="1" x14ac:dyDescent="0.3">
      <c r="A1" s="98" t="e" vm="1">
        <v>#VALUE!</v>
      </c>
      <c r="B1" s="99"/>
      <c r="C1" s="99"/>
      <c r="D1" s="110" t="s">
        <v>59</v>
      </c>
      <c r="E1" s="111"/>
      <c r="F1" s="111"/>
      <c r="G1" s="111"/>
      <c r="H1" s="111"/>
      <c r="I1" s="108" t="e" vm="2">
        <v>#VALUE!</v>
      </c>
      <c r="J1" s="108"/>
      <c r="K1" s="109"/>
      <c r="L1" s="16">
        <f ca="1">TODAY()</f>
        <v>45993</v>
      </c>
      <c r="M1" s="2"/>
      <c r="N1" s="2"/>
      <c r="O1" s="2"/>
      <c r="P1" s="2"/>
      <c r="Q1" s="2"/>
      <c r="R1" s="2"/>
      <c r="S1" s="2"/>
      <c r="T1" s="2"/>
      <c r="U1" s="2"/>
      <c r="V1" s="2">
        <v>1</v>
      </c>
    </row>
    <row r="2" spans="1:22" x14ac:dyDescent="0.3">
      <c r="A2" s="112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2"/>
      <c r="M2" s="2"/>
      <c r="N2" s="2"/>
      <c r="O2" s="2"/>
      <c r="P2" s="2"/>
      <c r="Q2" s="2"/>
      <c r="R2" s="2"/>
      <c r="S2" s="2"/>
      <c r="T2" s="2"/>
      <c r="U2" s="2"/>
      <c r="V2" s="2">
        <v>2</v>
      </c>
    </row>
    <row r="3" spans="1:22" ht="18" customHeight="1" x14ac:dyDescent="0.3">
      <c r="A3" s="115" t="s">
        <v>1</v>
      </c>
      <c r="B3" s="115"/>
      <c r="C3" s="116"/>
      <c r="D3" s="116"/>
      <c r="E3" s="116"/>
      <c r="F3" s="13"/>
      <c r="G3" s="117" t="s">
        <v>2</v>
      </c>
      <c r="H3" s="118"/>
      <c r="I3" s="21"/>
      <c r="J3" s="20" t="s">
        <v>3</v>
      </c>
      <c r="K3" s="22"/>
      <c r="L3" s="12">
        <f ca="1">I3-L1</f>
        <v>-45993</v>
      </c>
      <c r="M3" s="2"/>
      <c r="N3" s="2"/>
      <c r="O3" s="2"/>
      <c r="P3" s="2"/>
      <c r="Q3" s="2"/>
      <c r="R3" s="2"/>
      <c r="S3" s="2"/>
      <c r="T3" s="2"/>
      <c r="U3" s="2"/>
      <c r="V3" s="2">
        <v>3</v>
      </c>
    </row>
    <row r="4" spans="1:22" ht="18" customHeight="1" x14ac:dyDescent="0.3">
      <c r="A4" s="115" t="s">
        <v>4</v>
      </c>
      <c r="B4" s="115"/>
      <c r="C4" s="116"/>
      <c r="D4" s="116"/>
      <c r="E4" s="116"/>
      <c r="F4" s="13"/>
      <c r="G4" s="106" t="s">
        <v>33</v>
      </c>
      <c r="H4" s="107"/>
      <c r="I4" s="49"/>
      <c r="J4" s="23" t="s">
        <v>35</v>
      </c>
      <c r="K4" s="49"/>
      <c r="L4" s="12"/>
      <c r="M4" s="2"/>
      <c r="N4" s="2"/>
      <c r="O4" s="2"/>
      <c r="P4" s="2"/>
      <c r="Q4" s="2"/>
      <c r="R4" s="2"/>
      <c r="S4" s="2"/>
      <c r="T4" s="2"/>
      <c r="U4" s="2"/>
      <c r="V4" s="2">
        <v>4</v>
      </c>
    </row>
    <row r="5" spans="1:22" ht="18" customHeight="1" x14ac:dyDescent="0.3">
      <c r="A5" s="115" t="s">
        <v>6</v>
      </c>
      <c r="B5" s="115"/>
      <c r="C5" s="116"/>
      <c r="D5" s="116"/>
      <c r="E5" s="116"/>
      <c r="F5" s="13"/>
      <c r="G5" s="106" t="s">
        <v>34</v>
      </c>
      <c r="H5" s="107"/>
      <c r="I5" s="49"/>
      <c r="J5" s="23" t="s">
        <v>35</v>
      </c>
      <c r="K5" s="49"/>
      <c r="L5" s="12"/>
      <c r="M5" s="2"/>
      <c r="N5" s="2"/>
      <c r="O5" s="2"/>
      <c r="P5" s="2"/>
      <c r="Q5" s="2"/>
      <c r="R5" s="2"/>
      <c r="S5" s="2"/>
      <c r="T5" s="2"/>
      <c r="U5" s="2"/>
      <c r="V5" s="2">
        <v>5</v>
      </c>
    </row>
    <row r="6" spans="1:22" x14ac:dyDescent="0.3">
      <c r="A6" s="115" t="s">
        <v>5</v>
      </c>
      <c r="B6" s="115"/>
      <c r="C6" s="119"/>
      <c r="D6" s="119"/>
      <c r="E6" s="119"/>
      <c r="F6" s="14"/>
      <c r="G6" s="117" t="s">
        <v>7</v>
      </c>
      <c r="H6" s="118"/>
      <c r="I6" s="119"/>
      <c r="J6" s="119"/>
      <c r="K6" s="119"/>
      <c r="L6" s="12"/>
      <c r="M6" s="2"/>
      <c r="N6" s="2"/>
      <c r="O6" s="2"/>
      <c r="P6" s="2"/>
      <c r="Q6" s="2"/>
      <c r="R6" s="2"/>
      <c r="S6" s="2"/>
      <c r="T6" s="2"/>
      <c r="U6" s="2"/>
      <c r="V6" s="2">
        <v>6</v>
      </c>
    </row>
    <row r="7" spans="1:22" x14ac:dyDescent="0.3">
      <c r="A7" s="18"/>
      <c r="B7" s="14"/>
      <c r="C7" s="13"/>
      <c r="D7" s="13"/>
      <c r="E7" s="13"/>
      <c r="F7" s="13"/>
      <c r="G7" s="24"/>
      <c r="H7" s="24"/>
      <c r="I7" s="24"/>
      <c r="J7" s="24"/>
      <c r="K7" s="25"/>
      <c r="L7" s="12"/>
      <c r="M7" s="2"/>
      <c r="N7" s="2"/>
      <c r="O7" s="2"/>
      <c r="P7" s="2"/>
      <c r="Q7" s="2"/>
      <c r="R7" s="2"/>
      <c r="S7" s="2"/>
      <c r="T7" s="2"/>
      <c r="U7" s="2"/>
      <c r="V7" s="2">
        <v>7</v>
      </c>
    </row>
    <row r="8" spans="1:22" ht="18" customHeight="1" x14ac:dyDescent="0.3">
      <c r="A8" s="100" t="s">
        <v>8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  <c r="L8" s="12"/>
      <c r="M8" s="2"/>
      <c r="N8" s="2"/>
      <c r="O8" s="2"/>
      <c r="P8" s="2"/>
      <c r="Q8" s="2"/>
      <c r="R8" s="2"/>
      <c r="S8" s="2"/>
      <c r="T8" s="2"/>
      <c r="U8" s="2"/>
      <c r="V8" s="2">
        <v>8</v>
      </c>
    </row>
    <row r="9" spans="1:22" ht="18" customHeight="1" x14ac:dyDescent="0.3">
      <c r="A9" s="103" t="s">
        <v>9</v>
      </c>
      <c r="B9" s="104"/>
      <c r="C9" s="104"/>
      <c r="D9" s="104"/>
      <c r="E9" s="104"/>
      <c r="F9" s="104"/>
      <c r="G9" s="104"/>
      <c r="H9" s="104"/>
      <c r="I9" s="104"/>
      <c r="J9" s="104"/>
      <c r="K9" s="105"/>
      <c r="L9" s="12">
        <v>12</v>
      </c>
      <c r="M9" s="5">
        <v>13</v>
      </c>
      <c r="N9" s="4">
        <v>14</v>
      </c>
      <c r="O9" s="5">
        <v>15</v>
      </c>
      <c r="P9" s="4">
        <v>16</v>
      </c>
      <c r="Q9" s="5">
        <v>17</v>
      </c>
      <c r="R9" s="4">
        <v>18</v>
      </c>
      <c r="S9" s="5">
        <v>19</v>
      </c>
      <c r="T9" s="5"/>
      <c r="U9" s="5"/>
      <c r="V9" s="5">
        <v>9</v>
      </c>
    </row>
    <row r="10" spans="1:22" ht="18" customHeight="1" x14ac:dyDescent="0.3">
      <c r="A10" s="18"/>
      <c r="B10" s="14"/>
      <c r="C10" s="15"/>
      <c r="D10" s="15"/>
      <c r="E10" s="15"/>
      <c r="F10" s="13"/>
      <c r="G10" s="14"/>
      <c r="H10" s="14"/>
      <c r="I10" s="15"/>
      <c r="J10" s="15"/>
      <c r="K10" s="17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" customHeight="1" x14ac:dyDescent="0.3">
      <c r="A11" s="59" t="s">
        <v>10</v>
      </c>
      <c r="B11" s="60"/>
      <c r="C11" s="60"/>
      <c r="D11" s="60"/>
      <c r="E11" s="61"/>
      <c r="F11" s="6" t="s">
        <v>11</v>
      </c>
      <c r="G11" s="6" t="s">
        <v>12</v>
      </c>
      <c r="H11" s="6" t="s">
        <v>13</v>
      </c>
      <c r="I11" s="59" t="s">
        <v>14</v>
      </c>
      <c r="J11" s="60"/>
      <c r="K11" s="61"/>
      <c r="L11" s="1"/>
    </row>
    <row r="12" spans="1:22" ht="18" customHeight="1" x14ac:dyDescent="0.3">
      <c r="A12" s="50" t="s">
        <v>15</v>
      </c>
      <c r="B12" s="51"/>
      <c r="C12" s="51"/>
      <c r="D12" s="51"/>
      <c r="E12" s="52"/>
      <c r="F12" s="7">
        <v>0</v>
      </c>
      <c r="G12" s="8">
        <v>200</v>
      </c>
      <c r="H12" s="8">
        <f>O12*2</f>
        <v>222</v>
      </c>
      <c r="I12" s="53">
        <f ca="1">IF(L$3&gt;10, F12*G12, F12*H12)</f>
        <v>0</v>
      </c>
      <c r="J12" s="54"/>
      <c r="K12" s="55"/>
      <c r="L12" s="9"/>
      <c r="M12" s="10"/>
      <c r="N12" s="10"/>
      <c r="O12" s="10">
        <v>111</v>
      </c>
      <c r="Q12" s="3">
        <f>O12*1.05</f>
        <v>116.55000000000001</v>
      </c>
      <c r="R12" s="3">
        <v>120</v>
      </c>
    </row>
    <row r="13" spans="1:22" x14ac:dyDescent="0.3">
      <c r="A13" s="50" t="s">
        <v>51</v>
      </c>
      <c r="B13" s="51"/>
      <c r="C13" s="51"/>
      <c r="D13" s="51"/>
      <c r="E13" s="52"/>
      <c r="F13" s="7">
        <v>0</v>
      </c>
      <c r="G13" s="8">
        <v>32</v>
      </c>
      <c r="H13" s="8">
        <f>O13*2</f>
        <v>35</v>
      </c>
      <c r="I13" s="53">
        <f ca="1">IF(L$3&gt;10, F13*G13, F13*H13)</f>
        <v>0</v>
      </c>
      <c r="J13" s="54"/>
      <c r="K13" s="55"/>
      <c r="L13" s="9"/>
      <c r="M13" s="10"/>
      <c r="N13" s="10"/>
      <c r="O13" s="10">
        <v>17.5</v>
      </c>
      <c r="Q13" s="3">
        <f t="shared" ref="Q13:Q33" si="0">O13*1.05</f>
        <v>18.375</v>
      </c>
      <c r="R13" s="3">
        <v>18</v>
      </c>
    </row>
    <row r="14" spans="1:22" x14ac:dyDescent="0.3">
      <c r="A14" s="50" t="s">
        <v>25</v>
      </c>
      <c r="B14" s="51"/>
      <c r="C14" s="51"/>
      <c r="D14" s="51"/>
      <c r="E14" s="52"/>
      <c r="F14" s="7">
        <v>0</v>
      </c>
      <c r="G14" s="8">
        <v>32</v>
      </c>
      <c r="H14" s="8">
        <v>35</v>
      </c>
      <c r="I14" s="53">
        <f ca="1">IF(L$3&gt;10, F14*G14, F14*H14)</f>
        <v>0</v>
      </c>
      <c r="J14" s="54"/>
      <c r="K14" s="55"/>
      <c r="L14" s="9"/>
      <c r="M14" s="10"/>
      <c r="N14" s="10"/>
      <c r="O14" s="10"/>
    </row>
    <row r="15" spans="1:22" ht="17.25" customHeight="1" x14ac:dyDescent="0.3">
      <c r="A15" s="50" t="s">
        <v>52</v>
      </c>
      <c r="B15" s="51"/>
      <c r="C15" s="51"/>
      <c r="D15" s="51"/>
      <c r="E15" s="52"/>
      <c r="F15" s="7">
        <v>0</v>
      </c>
      <c r="G15" s="8">
        <f>O15*1.8</f>
        <v>72</v>
      </c>
      <c r="H15" s="8">
        <f>O15*2</f>
        <v>80</v>
      </c>
      <c r="I15" s="53">
        <f ca="1">IF(L$3&gt;10, F15*G15, F15*H15)</f>
        <v>0</v>
      </c>
      <c r="J15" s="54"/>
      <c r="K15" s="55"/>
      <c r="L15" s="9"/>
      <c r="M15" s="10"/>
      <c r="N15" s="10"/>
      <c r="O15" s="10">
        <v>40</v>
      </c>
      <c r="Q15" s="3">
        <f t="shared" si="0"/>
        <v>42</v>
      </c>
      <c r="R15" s="3">
        <v>42</v>
      </c>
    </row>
    <row r="16" spans="1:22" x14ac:dyDescent="0.3">
      <c r="A16" s="56" t="s">
        <v>53</v>
      </c>
      <c r="B16" s="57"/>
      <c r="C16" s="57"/>
      <c r="D16" s="57"/>
      <c r="E16" s="57"/>
      <c r="F16" s="57"/>
      <c r="G16" s="57"/>
      <c r="H16" s="57"/>
      <c r="I16" s="57"/>
      <c r="J16" s="57"/>
      <c r="K16" s="58"/>
      <c r="L16" s="1"/>
      <c r="Q16" s="3">
        <f t="shared" si="0"/>
        <v>0</v>
      </c>
    </row>
    <row r="17" spans="1:18" s="10" customFormat="1" ht="15.75" customHeight="1" x14ac:dyDescent="0.3">
      <c r="A17" s="59" t="s">
        <v>16</v>
      </c>
      <c r="B17" s="60"/>
      <c r="C17" s="60"/>
      <c r="D17" s="60"/>
      <c r="E17" s="61"/>
      <c r="F17" s="6" t="s">
        <v>11</v>
      </c>
      <c r="G17" s="6" t="s">
        <v>12</v>
      </c>
      <c r="H17" s="6" t="s">
        <v>13</v>
      </c>
      <c r="I17" s="59" t="s">
        <v>14</v>
      </c>
      <c r="J17" s="60"/>
      <c r="K17" s="61"/>
      <c r="Q17" s="3">
        <f t="shared" si="0"/>
        <v>0</v>
      </c>
    </row>
    <row r="18" spans="1:18" s="10" customFormat="1" ht="15.75" customHeight="1" x14ac:dyDescent="0.3">
      <c r="A18" s="50" t="s">
        <v>17</v>
      </c>
      <c r="B18" s="51"/>
      <c r="C18" s="51"/>
      <c r="D18" s="51"/>
      <c r="E18" s="52"/>
      <c r="F18" s="7">
        <v>0</v>
      </c>
      <c r="G18" s="8">
        <f>O18*1.8</f>
        <v>63</v>
      </c>
      <c r="H18" s="8">
        <f>O18*2</f>
        <v>70</v>
      </c>
      <c r="I18" s="53">
        <f ca="1">IF(L$3&gt;10, F18*G18, F18*H18)</f>
        <v>0</v>
      </c>
      <c r="J18" s="54"/>
      <c r="K18" s="55"/>
      <c r="L18" s="9"/>
      <c r="O18" s="10">
        <v>35</v>
      </c>
      <c r="Q18" s="3">
        <f t="shared" si="0"/>
        <v>36.75</v>
      </c>
      <c r="R18" s="10">
        <v>37</v>
      </c>
    </row>
    <row r="19" spans="1:18" s="10" customFormat="1" ht="15.75" customHeight="1" x14ac:dyDescent="0.3">
      <c r="A19" s="50" t="s">
        <v>18</v>
      </c>
      <c r="B19" s="51"/>
      <c r="C19" s="51"/>
      <c r="D19" s="51"/>
      <c r="E19" s="52"/>
      <c r="F19" s="7">
        <v>0</v>
      </c>
      <c r="G19" s="8">
        <f>O19*1.8</f>
        <v>315</v>
      </c>
      <c r="H19" s="8">
        <f>O19*2</f>
        <v>350</v>
      </c>
      <c r="I19" s="53">
        <f ca="1">IF(L$3&gt;10, F19*G19, F19*H19)</f>
        <v>0</v>
      </c>
      <c r="J19" s="54"/>
      <c r="K19" s="55"/>
      <c r="L19" s="9"/>
      <c r="O19" s="10">
        <v>175</v>
      </c>
      <c r="Q19" s="3">
        <f t="shared" si="0"/>
        <v>183.75</v>
      </c>
      <c r="R19" s="10">
        <v>184</v>
      </c>
    </row>
    <row r="20" spans="1:18" s="10" customFormat="1" ht="15.75" customHeight="1" x14ac:dyDescent="0.3">
      <c r="A20" s="50" t="s">
        <v>36</v>
      </c>
      <c r="B20" s="51"/>
      <c r="C20" s="51"/>
      <c r="D20" s="51"/>
      <c r="E20" s="52"/>
      <c r="F20" s="7">
        <v>0</v>
      </c>
      <c r="G20" s="8">
        <v>450</v>
      </c>
      <c r="H20" s="8">
        <v>500</v>
      </c>
      <c r="I20" s="53">
        <f ca="1">IF(L$3&gt;10, F20*G20, F20*H20)</f>
        <v>0</v>
      </c>
      <c r="J20" s="54"/>
      <c r="K20" s="55"/>
      <c r="L20" s="9"/>
      <c r="Q20" s="3">
        <f t="shared" si="0"/>
        <v>0</v>
      </c>
    </row>
    <row r="21" spans="1:18" x14ac:dyDescent="0.3">
      <c r="A21" s="50" t="s">
        <v>55</v>
      </c>
      <c r="B21" s="51"/>
      <c r="C21" s="51"/>
      <c r="D21" s="51"/>
      <c r="E21" s="52"/>
      <c r="F21" s="7">
        <v>0</v>
      </c>
      <c r="G21" s="8">
        <f>O21*1.8</f>
        <v>135</v>
      </c>
      <c r="H21" s="8">
        <f>O21*2</f>
        <v>150</v>
      </c>
      <c r="I21" s="53">
        <f ca="1">IF(L$3&gt;10, F21*G21, F21*H21)</f>
        <v>0</v>
      </c>
      <c r="J21" s="54"/>
      <c r="K21" s="55"/>
      <c r="L21" s="9"/>
      <c r="M21" s="10"/>
      <c r="N21" s="10"/>
      <c r="O21" s="10">
        <v>75</v>
      </c>
      <c r="Q21" s="3">
        <f t="shared" si="0"/>
        <v>78.75</v>
      </c>
      <c r="R21" s="3">
        <v>79</v>
      </c>
    </row>
    <row r="22" spans="1:18" s="10" customFormat="1" ht="15.75" customHeight="1" x14ac:dyDescent="0.3">
      <c r="A22" s="59" t="s">
        <v>19</v>
      </c>
      <c r="B22" s="60"/>
      <c r="C22" s="60"/>
      <c r="D22" s="60"/>
      <c r="E22" s="61"/>
      <c r="F22" s="6" t="s">
        <v>11</v>
      </c>
      <c r="G22" s="6" t="s">
        <v>12</v>
      </c>
      <c r="H22" s="6" t="s">
        <v>13</v>
      </c>
      <c r="I22" s="59" t="s">
        <v>14</v>
      </c>
      <c r="J22" s="60"/>
      <c r="K22" s="61"/>
      <c r="Q22" s="3">
        <f t="shared" si="0"/>
        <v>0</v>
      </c>
    </row>
    <row r="23" spans="1:18" s="10" customFormat="1" ht="15.75" customHeight="1" x14ac:dyDescent="0.3">
      <c r="A23" s="50" t="s">
        <v>20</v>
      </c>
      <c r="B23" s="51"/>
      <c r="C23" s="51"/>
      <c r="D23" s="51"/>
      <c r="E23" s="52"/>
      <c r="F23" s="7">
        <v>0</v>
      </c>
      <c r="G23" s="8">
        <f>O23*1.8</f>
        <v>270</v>
      </c>
      <c r="H23" s="8">
        <f>O23*2</f>
        <v>300</v>
      </c>
      <c r="I23" s="53">
        <f t="shared" ref="I23:I33" ca="1" si="1">IF(L$3&gt;10, F23*G23, F23*H23)</f>
        <v>0</v>
      </c>
      <c r="J23" s="54"/>
      <c r="K23" s="55"/>
      <c r="L23" s="9"/>
      <c r="O23" s="10">
        <v>150</v>
      </c>
      <c r="Q23" s="3">
        <f t="shared" si="0"/>
        <v>157.5</v>
      </c>
      <c r="R23" s="10">
        <v>158</v>
      </c>
    </row>
    <row r="24" spans="1:18" s="10" customFormat="1" ht="15.75" customHeight="1" x14ac:dyDescent="0.3">
      <c r="A24" s="50" t="s">
        <v>38</v>
      </c>
      <c r="B24" s="51"/>
      <c r="C24" s="51"/>
      <c r="D24" s="51"/>
      <c r="E24" s="52"/>
      <c r="F24" s="7">
        <v>0</v>
      </c>
      <c r="G24" s="8">
        <v>380</v>
      </c>
      <c r="H24" s="8">
        <v>420</v>
      </c>
      <c r="I24" s="53">
        <f t="shared" ca="1" si="1"/>
        <v>0</v>
      </c>
      <c r="J24" s="54"/>
      <c r="K24" s="55"/>
      <c r="L24" s="9"/>
      <c r="Q24" s="3">
        <f t="shared" si="0"/>
        <v>0</v>
      </c>
    </row>
    <row r="25" spans="1:18" s="10" customFormat="1" ht="15.75" customHeight="1" x14ac:dyDescent="0.3">
      <c r="A25" s="50" t="s">
        <v>21</v>
      </c>
      <c r="B25" s="51"/>
      <c r="C25" s="51"/>
      <c r="D25" s="51"/>
      <c r="E25" s="52"/>
      <c r="F25" s="7">
        <v>0</v>
      </c>
      <c r="G25" s="8">
        <f>O25*1.8</f>
        <v>774</v>
      </c>
      <c r="H25" s="8">
        <f>O25*2</f>
        <v>860</v>
      </c>
      <c r="I25" s="53">
        <f t="shared" ca="1" si="1"/>
        <v>0</v>
      </c>
      <c r="J25" s="54"/>
      <c r="K25" s="55"/>
      <c r="L25" s="9"/>
      <c r="O25" s="10">
        <v>430</v>
      </c>
      <c r="Q25" s="3">
        <f t="shared" si="0"/>
        <v>451.5</v>
      </c>
      <c r="R25" s="10">
        <v>450</v>
      </c>
    </row>
    <row r="26" spans="1:18" s="10" customFormat="1" ht="15.75" customHeight="1" x14ac:dyDescent="0.3">
      <c r="A26" s="50" t="s">
        <v>22</v>
      </c>
      <c r="B26" s="51"/>
      <c r="C26" s="51"/>
      <c r="D26" s="51"/>
      <c r="E26" s="52"/>
      <c r="F26" s="7">
        <v>0</v>
      </c>
      <c r="G26" s="8">
        <f>O26*1.8</f>
        <v>1350</v>
      </c>
      <c r="H26" s="8">
        <f>O26*2</f>
        <v>1500</v>
      </c>
      <c r="I26" s="53">
        <f t="shared" ca="1" si="1"/>
        <v>0</v>
      </c>
      <c r="J26" s="54"/>
      <c r="K26" s="55"/>
      <c r="L26" s="9"/>
      <c r="O26" s="10">
        <v>750</v>
      </c>
      <c r="Q26" s="3">
        <f t="shared" si="0"/>
        <v>787.5</v>
      </c>
      <c r="R26" s="10">
        <v>790</v>
      </c>
    </row>
    <row r="27" spans="1:18" x14ac:dyDescent="0.3">
      <c r="A27" s="50" t="s">
        <v>23</v>
      </c>
      <c r="B27" s="51"/>
      <c r="C27" s="51"/>
      <c r="D27" s="51"/>
      <c r="E27" s="52"/>
      <c r="F27" s="7">
        <v>0</v>
      </c>
      <c r="G27" s="8">
        <f>O27*1.8</f>
        <v>1620</v>
      </c>
      <c r="H27" s="8">
        <f>O27*2</f>
        <v>1800</v>
      </c>
      <c r="I27" s="53">
        <f t="shared" ca="1" si="1"/>
        <v>0</v>
      </c>
      <c r="J27" s="54"/>
      <c r="K27" s="55"/>
      <c r="L27" s="9"/>
      <c r="M27" s="10"/>
      <c r="N27" s="10"/>
      <c r="O27" s="10">
        <v>900</v>
      </c>
      <c r="Q27" s="3">
        <f t="shared" si="0"/>
        <v>945</v>
      </c>
      <c r="R27" s="3">
        <v>945</v>
      </c>
    </row>
    <row r="28" spans="1:18" s="10" customFormat="1" ht="15.75" customHeight="1" x14ac:dyDescent="0.3">
      <c r="A28" s="50" t="s">
        <v>32</v>
      </c>
      <c r="B28" s="51"/>
      <c r="C28" s="51"/>
      <c r="D28" s="51"/>
      <c r="E28" s="52"/>
      <c r="F28" s="7">
        <v>0</v>
      </c>
      <c r="G28" s="8">
        <v>1900</v>
      </c>
      <c r="H28" s="8">
        <v>2100</v>
      </c>
      <c r="I28" s="53">
        <f t="shared" ca="1" si="1"/>
        <v>0</v>
      </c>
      <c r="J28" s="54"/>
      <c r="K28" s="55"/>
      <c r="L28" s="9"/>
      <c r="Q28" s="3">
        <f t="shared" si="0"/>
        <v>0</v>
      </c>
    </row>
    <row r="29" spans="1:18" s="10" customFormat="1" ht="15.75" customHeight="1" x14ac:dyDescent="0.3">
      <c r="A29" s="50" t="s">
        <v>39</v>
      </c>
      <c r="B29" s="51"/>
      <c r="C29" s="51"/>
      <c r="D29" s="51"/>
      <c r="E29" s="52"/>
      <c r="F29" s="7">
        <v>0</v>
      </c>
      <c r="G29" s="8">
        <v>1000</v>
      </c>
      <c r="H29" s="8">
        <v>1200</v>
      </c>
      <c r="I29" s="53">
        <f t="shared" ca="1" si="1"/>
        <v>0</v>
      </c>
      <c r="J29" s="54"/>
      <c r="K29" s="55"/>
      <c r="L29" s="9"/>
      <c r="O29" s="10">
        <v>450</v>
      </c>
      <c r="Q29" s="3">
        <f t="shared" si="0"/>
        <v>472.5</v>
      </c>
      <c r="R29" s="10">
        <v>475</v>
      </c>
    </row>
    <row r="30" spans="1:18" s="10" customFormat="1" ht="15.75" customHeight="1" x14ac:dyDescent="0.3">
      <c r="A30" s="50" t="s">
        <v>37</v>
      </c>
      <c r="B30" s="51"/>
      <c r="C30" s="51"/>
      <c r="D30" s="51"/>
      <c r="E30" s="52"/>
      <c r="F30" s="7">
        <v>0</v>
      </c>
      <c r="G30" s="8">
        <f>O30*1.8</f>
        <v>189</v>
      </c>
      <c r="H30" s="8">
        <f>O30*2</f>
        <v>210</v>
      </c>
      <c r="I30" s="53">
        <f t="shared" ca="1" si="1"/>
        <v>0</v>
      </c>
      <c r="J30" s="54"/>
      <c r="K30" s="55"/>
      <c r="L30" s="9"/>
      <c r="O30" s="10">
        <v>105</v>
      </c>
      <c r="Q30" s="3">
        <f t="shared" si="0"/>
        <v>110.25</v>
      </c>
      <c r="R30" s="10">
        <v>110</v>
      </c>
    </row>
    <row r="31" spans="1:18" s="10" customFormat="1" ht="15.75" customHeight="1" x14ac:dyDescent="0.3">
      <c r="A31" s="50" t="s">
        <v>24</v>
      </c>
      <c r="B31" s="51"/>
      <c r="C31" s="51"/>
      <c r="D31" s="51"/>
      <c r="E31" s="52"/>
      <c r="F31" s="7">
        <v>0</v>
      </c>
      <c r="G31" s="8">
        <f>O31*1.8</f>
        <v>54</v>
      </c>
      <c r="H31" s="8">
        <f>O31*2</f>
        <v>60</v>
      </c>
      <c r="I31" s="53">
        <f t="shared" ca="1" si="1"/>
        <v>0</v>
      </c>
      <c r="J31" s="54"/>
      <c r="K31" s="55"/>
      <c r="L31" s="9"/>
      <c r="O31" s="10">
        <v>30</v>
      </c>
      <c r="Q31" s="3">
        <f t="shared" si="0"/>
        <v>31.5</v>
      </c>
      <c r="R31" s="10">
        <v>32</v>
      </c>
    </row>
    <row r="32" spans="1:18" s="10" customFormat="1" ht="15.75" customHeight="1" x14ac:dyDescent="0.3">
      <c r="A32" s="74" t="s">
        <v>58</v>
      </c>
      <c r="B32" s="74"/>
      <c r="C32" s="74"/>
      <c r="D32" s="74"/>
      <c r="E32" s="74"/>
      <c r="F32" s="7">
        <v>0</v>
      </c>
      <c r="G32" s="8">
        <f>O32*1.8</f>
        <v>360</v>
      </c>
      <c r="H32" s="8">
        <f>O32*2</f>
        <v>400</v>
      </c>
      <c r="I32" s="75">
        <f t="shared" ca="1" si="1"/>
        <v>0</v>
      </c>
      <c r="J32" s="74"/>
      <c r="K32" s="74"/>
      <c r="L32" s="9"/>
      <c r="O32" s="10">
        <v>200</v>
      </c>
      <c r="Q32" s="3">
        <f t="shared" si="0"/>
        <v>210</v>
      </c>
      <c r="R32" s="10">
        <v>210</v>
      </c>
    </row>
    <row r="33" spans="1:18" s="10" customFormat="1" ht="15.75" customHeight="1" x14ac:dyDescent="0.3">
      <c r="A33" s="74" t="s">
        <v>50</v>
      </c>
      <c r="B33" s="74"/>
      <c r="C33" s="74"/>
      <c r="D33" s="74"/>
      <c r="E33" s="74"/>
      <c r="F33" s="7">
        <v>0</v>
      </c>
      <c r="G33" s="8">
        <f>O33*1.8</f>
        <v>405</v>
      </c>
      <c r="H33" s="8">
        <f>O33*2</f>
        <v>450</v>
      </c>
      <c r="I33" s="75">
        <f t="shared" ca="1" si="1"/>
        <v>0</v>
      </c>
      <c r="J33" s="74"/>
      <c r="K33" s="74"/>
      <c r="L33" s="9"/>
      <c r="O33" s="10">
        <v>225</v>
      </c>
      <c r="Q33" s="3">
        <f t="shared" si="0"/>
        <v>236.25</v>
      </c>
      <c r="R33" s="10">
        <v>240</v>
      </c>
    </row>
    <row r="34" spans="1:18" s="10" customFormat="1" ht="15.75" customHeight="1" thickBot="1" x14ac:dyDescent="0.2">
      <c r="A34" s="68" t="s">
        <v>54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8" s="10" customFormat="1" ht="15.75" customHeight="1" x14ac:dyDescent="0.25">
      <c r="A35" s="19"/>
      <c r="G35" s="69" t="s">
        <v>26</v>
      </c>
      <c r="H35" s="70"/>
      <c r="I35" s="71">
        <f ca="1">L35</f>
        <v>0</v>
      </c>
      <c r="J35" s="72"/>
      <c r="K35" s="73"/>
      <c r="L35" s="46">
        <f ca="1">SUM(I12:K15,I18:K21,I23:K33)</f>
        <v>0</v>
      </c>
      <c r="M35" s="47"/>
      <c r="N35" s="48"/>
    </row>
    <row r="36" spans="1:18" s="10" customFormat="1" ht="15.75" customHeight="1" x14ac:dyDescent="0.3">
      <c r="A36" s="19"/>
      <c r="G36" s="63" t="s">
        <v>27</v>
      </c>
      <c r="H36" s="64"/>
      <c r="I36" s="65">
        <f ca="1">L36</f>
        <v>0</v>
      </c>
      <c r="J36" s="66"/>
      <c r="K36" s="67"/>
      <c r="L36" s="62">
        <f ca="1">IF(L35=0, 0, IF(L35&lt;1000,105,IF(L35&lt;1500,150,IF(L35&lt;2000,200,IF(L35&lt;2500,250,IF(L35&lt;3000,300,IF(L35&lt;3500,350,IF(L35&lt;4000,400,450))))))))</f>
        <v>0</v>
      </c>
      <c r="M36" s="62"/>
      <c r="N36" s="62"/>
    </row>
    <row r="37" spans="1:18" s="10" customFormat="1" ht="15.75" customHeight="1" x14ac:dyDescent="0.25">
      <c r="A37" s="19"/>
      <c r="G37" s="63" t="s">
        <v>28</v>
      </c>
      <c r="H37" s="64"/>
      <c r="I37" s="80">
        <f ca="1">(I35+I36)*0.26</f>
        <v>0</v>
      </c>
      <c r="J37" s="81"/>
      <c r="K37" s="82"/>
    </row>
    <row r="38" spans="1:18" s="10" customFormat="1" ht="15.75" customHeight="1" x14ac:dyDescent="0.25">
      <c r="A38" s="19"/>
      <c r="G38" s="63" t="s">
        <v>60</v>
      </c>
      <c r="H38" s="64"/>
      <c r="I38" s="80">
        <f ca="1">(I35+I36+I37)*0.0975</f>
        <v>0</v>
      </c>
      <c r="J38" s="81"/>
      <c r="K38" s="82"/>
    </row>
    <row r="39" spans="1:18" s="10" customFormat="1" ht="15.75" customHeight="1" x14ac:dyDescent="0.15">
      <c r="A39" s="19"/>
      <c r="G39" s="63" t="s">
        <v>45</v>
      </c>
      <c r="H39" s="64"/>
      <c r="I39" s="95">
        <f ca="1">SUM(I35:K38)</f>
        <v>0</v>
      </c>
      <c r="J39" s="96"/>
      <c r="K39" s="97"/>
    </row>
    <row r="40" spans="1:18" s="10" customFormat="1" ht="15.75" customHeight="1" x14ac:dyDescent="0.25">
      <c r="A40" s="19"/>
      <c r="G40" s="93" t="s">
        <v>48</v>
      </c>
      <c r="H40" s="94"/>
      <c r="I40" s="85">
        <f ca="1">I39*0.0375</f>
        <v>0</v>
      </c>
      <c r="J40" s="86"/>
      <c r="K40" s="87"/>
    </row>
    <row r="41" spans="1:18" s="10" customFormat="1" ht="15.75" customHeight="1" thickBot="1" x14ac:dyDescent="0.3">
      <c r="A41" s="19"/>
      <c r="G41" s="88" t="s">
        <v>31</v>
      </c>
      <c r="H41" s="89"/>
      <c r="I41" s="90">
        <f ca="1">I39+I40</f>
        <v>0</v>
      </c>
      <c r="J41" s="91"/>
      <c r="K41" s="92"/>
    </row>
    <row r="42" spans="1:18" ht="21" customHeight="1" x14ac:dyDescent="0.3">
      <c r="A42" s="83" t="s">
        <v>44</v>
      </c>
      <c r="B42" s="83"/>
      <c r="C42" s="83"/>
      <c r="D42" s="83"/>
      <c r="E42" s="83"/>
      <c r="F42" s="83"/>
      <c r="G42" s="84"/>
      <c r="H42" s="84"/>
      <c r="I42" s="84"/>
      <c r="J42" s="84"/>
      <c r="K42" s="84"/>
      <c r="L42" s="1"/>
    </row>
    <row r="43" spans="1:18" x14ac:dyDescent="0.3">
      <c r="A43" s="26" t="s">
        <v>43</v>
      </c>
      <c r="B43" s="24"/>
      <c r="C43" s="24"/>
      <c r="D43" s="24"/>
      <c r="E43" s="24"/>
      <c r="F43" s="27"/>
      <c r="G43" s="27"/>
      <c r="H43" s="27"/>
      <c r="I43" s="27"/>
      <c r="J43" s="27"/>
      <c r="K43" s="28"/>
      <c r="L43" s="1"/>
    </row>
    <row r="44" spans="1:18" x14ac:dyDescent="0.3">
      <c r="A44" s="26" t="s">
        <v>42</v>
      </c>
      <c r="B44" s="24"/>
      <c r="C44" s="24"/>
      <c r="D44" s="24"/>
      <c r="E44" s="24"/>
      <c r="F44" s="27"/>
      <c r="G44" s="27"/>
      <c r="H44" s="27"/>
      <c r="I44" s="27"/>
      <c r="J44" s="27"/>
      <c r="K44" s="28"/>
      <c r="L44" s="1"/>
    </row>
    <row r="45" spans="1:18" x14ac:dyDescent="0.3">
      <c r="A45" s="26" t="s">
        <v>40</v>
      </c>
      <c r="B45" s="24"/>
      <c r="C45" s="24"/>
      <c r="D45" s="24"/>
      <c r="E45" s="24"/>
      <c r="F45" s="27"/>
      <c r="G45" s="27"/>
      <c r="H45" s="27"/>
      <c r="I45" s="27"/>
      <c r="J45" s="27"/>
      <c r="K45" s="28"/>
      <c r="L45" s="1"/>
    </row>
    <row r="46" spans="1:18" ht="18.75" x14ac:dyDescent="0.3">
      <c r="A46" s="29" t="s">
        <v>46</v>
      </c>
      <c r="B46" s="30"/>
      <c r="C46" s="30"/>
      <c r="D46" s="30"/>
      <c r="E46" s="30"/>
      <c r="F46" s="27"/>
      <c r="G46" s="31"/>
      <c r="H46" s="31"/>
      <c r="I46" s="31"/>
      <c r="J46" s="31"/>
      <c r="K46" s="32"/>
      <c r="L46" s="1"/>
    </row>
    <row r="47" spans="1:18" ht="18.75" x14ac:dyDescent="0.3">
      <c r="A47" s="29" t="s">
        <v>57</v>
      </c>
      <c r="B47" s="30"/>
      <c r="C47" s="30"/>
      <c r="D47" s="30"/>
      <c r="E47" s="30"/>
      <c r="F47" s="27"/>
      <c r="G47" s="31"/>
      <c r="H47" s="31"/>
      <c r="I47" s="31"/>
      <c r="J47" s="31"/>
      <c r="K47" s="32"/>
      <c r="L47" s="1"/>
    </row>
    <row r="48" spans="1:18" ht="19.5" customHeight="1" x14ac:dyDescent="0.3">
      <c r="A48" s="29" t="s">
        <v>41</v>
      </c>
      <c r="B48" s="30"/>
      <c r="C48" s="30"/>
      <c r="D48" s="30"/>
      <c r="E48" s="30"/>
      <c r="F48" s="33"/>
      <c r="G48" s="31"/>
      <c r="H48" s="31"/>
      <c r="I48" s="31"/>
      <c r="J48" s="31"/>
      <c r="K48" s="32"/>
    </row>
    <row r="49" spans="1:12" ht="19.5" customHeight="1" x14ac:dyDescent="0.3">
      <c r="A49" s="29" t="s">
        <v>47</v>
      </c>
      <c r="B49" s="30"/>
      <c r="C49" s="30"/>
      <c r="D49" s="30"/>
      <c r="E49" s="30"/>
      <c r="F49" s="34"/>
      <c r="G49" s="24"/>
      <c r="H49" s="24"/>
      <c r="I49" s="24"/>
      <c r="J49" s="24"/>
      <c r="K49" s="25"/>
    </row>
    <row r="50" spans="1:12" ht="23.25" customHeight="1" x14ac:dyDescent="0.3">
      <c r="A50" s="29" t="s">
        <v>49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  <c r="L50" s="11"/>
    </row>
    <row r="51" spans="1:12" x14ac:dyDescent="0.3">
      <c r="A51" s="35"/>
      <c r="B51" s="24"/>
      <c r="C51" s="24"/>
      <c r="D51" s="24" t="s">
        <v>56</v>
      </c>
      <c r="E51" s="24"/>
      <c r="F51" s="36"/>
      <c r="G51" s="24"/>
      <c r="H51" s="24"/>
      <c r="I51" s="24"/>
      <c r="J51" s="24"/>
      <c r="K51" s="25"/>
    </row>
    <row r="52" spans="1:12" ht="12.6" hidden="1" customHeight="1" thickBot="1" x14ac:dyDescent="0.35">
      <c r="A52" s="35"/>
      <c r="B52" s="24"/>
      <c r="C52" s="24"/>
      <c r="D52" s="24"/>
      <c r="E52" s="24"/>
      <c r="F52" s="24"/>
      <c r="G52" s="24"/>
      <c r="H52" s="24"/>
      <c r="I52" s="24"/>
      <c r="J52" s="24"/>
      <c r="K52" s="25"/>
    </row>
    <row r="53" spans="1:12" ht="12.6" hidden="1" customHeight="1" x14ac:dyDescent="0.3">
      <c r="A53" s="35"/>
      <c r="B53" s="24"/>
      <c r="C53" s="24"/>
      <c r="D53" s="24"/>
      <c r="E53" s="24"/>
      <c r="F53" s="24"/>
      <c r="G53" s="24"/>
      <c r="H53" s="24"/>
      <c r="I53" s="24"/>
      <c r="J53" s="24"/>
      <c r="K53" s="25"/>
    </row>
    <row r="54" spans="1:12" ht="12.6" hidden="1" customHeight="1" x14ac:dyDescent="0.3">
      <c r="A54" s="37">
        <v>1</v>
      </c>
      <c r="B54" s="38">
        <v>2</v>
      </c>
      <c r="C54" s="38">
        <v>3</v>
      </c>
      <c r="D54" s="38">
        <v>4</v>
      </c>
      <c r="E54" s="38">
        <v>5</v>
      </c>
      <c r="F54" s="38">
        <v>6</v>
      </c>
      <c r="G54" s="38">
        <v>7</v>
      </c>
      <c r="H54" s="38">
        <v>8</v>
      </c>
      <c r="I54" s="38">
        <v>9</v>
      </c>
      <c r="J54" s="38">
        <v>10</v>
      </c>
      <c r="K54" s="39">
        <v>11</v>
      </c>
    </row>
    <row r="55" spans="1:12" ht="16.5" hidden="1" customHeight="1" x14ac:dyDescent="0.3">
      <c r="A55" s="35"/>
      <c r="B55" s="24"/>
      <c r="C55" s="24"/>
      <c r="D55" s="24"/>
      <c r="E55" s="24"/>
      <c r="F55" s="24"/>
      <c r="G55" s="24"/>
      <c r="H55" s="24"/>
      <c r="I55" s="24"/>
      <c r="J55" s="24"/>
      <c r="K55" s="25"/>
    </row>
    <row r="56" spans="1:12" ht="16.5" hidden="1" customHeight="1" x14ac:dyDescent="0.3">
      <c r="A56" s="35"/>
      <c r="B56" s="24"/>
      <c r="C56" s="24"/>
      <c r="D56" s="24"/>
      <c r="E56" s="24"/>
      <c r="F56" s="24"/>
      <c r="G56" s="24"/>
      <c r="H56" s="24"/>
      <c r="I56" s="24"/>
      <c r="J56" s="24"/>
      <c r="K56" s="25"/>
    </row>
    <row r="57" spans="1:12" ht="16.5" hidden="1" customHeight="1" x14ac:dyDescent="0.3">
      <c r="A57" s="35"/>
      <c r="B57" s="24"/>
      <c r="C57" s="24"/>
      <c r="D57" s="24"/>
      <c r="E57" s="24"/>
      <c r="F57" s="24"/>
      <c r="G57" s="24"/>
      <c r="H57" s="24"/>
      <c r="I57" s="24"/>
      <c r="J57" s="24"/>
      <c r="K57" s="25"/>
    </row>
    <row r="58" spans="1:12" ht="16.5" hidden="1" customHeight="1" x14ac:dyDescent="0.3">
      <c r="A58" s="35"/>
      <c r="B58" s="24"/>
      <c r="C58" s="24"/>
      <c r="D58" s="24"/>
      <c r="E58" s="24"/>
      <c r="F58" s="24"/>
      <c r="G58" s="24"/>
      <c r="H58" s="24"/>
      <c r="I58" s="24"/>
      <c r="J58" s="24"/>
      <c r="K58" s="25"/>
    </row>
    <row r="59" spans="1:12" ht="16.5" hidden="1" customHeight="1" x14ac:dyDescent="0.3">
      <c r="A59" s="35"/>
      <c r="B59" s="24"/>
      <c r="C59" s="24"/>
      <c r="D59" s="24"/>
      <c r="E59" s="24"/>
      <c r="F59" s="24"/>
      <c r="G59" s="24"/>
      <c r="H59" s="24"/>
      <c r="I59" s="24"/>
      <c r="J59" s="24"/>
      <c r="K59" s="25"/>
    </row>
    <row r="60" spans="1:12" ht="16.5" hidden="1" customHeight="1" x14ac:dyDescent="0.3">
      <c r="A60" s="35"/>
      <c r="B60" s="24"/>
      <c r="C60" s="24"/>
      <c r="D60" s="24"/>
      <c r="E60" s="24"/>
      <c r="F60" s="24"/>
      <c r="G60" s="24"/>
      <c r="H60" s="24"/>
      <c r="I60" s="24"/>
      <c r="J60" s="24"/>
      <c r="K60" s="25"/>
    </row>
    <row r="61" spans="1:12" ht="16.5" hidden="1" customHeight="1" x14ac:dyDescent="0.3">
      <c r="A61" s="35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12" ht="16.5" hidden="1" customHeight="1" x14ac:dyDescent="0.3">
      <c r="A62" s="35"/>
      <c r="B62" s="24"/>
      <c r="C62" s="24"/>
      <c r="D62" s="24"/>
      <c r="E62" s="24"/>
      <c r="F62" s="24"/>
      <c r="G62" s="24"/>
      <c r="H62" s="24"/>
      <c r="I62" s="24"/>
      <c r="J62" s="24"/>
      <c r="K62" s="25"/>
    </row>
    <row r="63" spans="1:12" ht="16.5" hidden="1" customHeight="1" x14ac:dyDescent="0.3">
      <c r="A63" s="35"/>
      <c r="B63" s="24"/>
      <c r="C63" s="24"/>
      <c r="D63" s="24"/>
      <c r="E63" s="24"/>
      <c r="F63" s="24"/>
      <c r="G63" s="24"/>
      <c r="H63" s="24"/>
      <c r="I63" s="24"/>
      <c r="J63" s="24"/>
      <c r="K63" s="25"/>
    </row>
    <row r="64" spans="1:12" ht="16.5" hidden="1" customHeight="1" x14ac:dyDescent="0.3">
      <c r="A64" s="35"/>
      <c r="B64" s="24"/>
      <c r="C64" s="24"/>
      <c r="D64" s="24"/>
      <c r="E64" s="24"/>
      <c r="F64" s="24"/>
      <c r="G64" s="24"/>
      <c r="H64" s="24"/>
      <c r="I64" s="24"/>
      <c r="J64" s="24"/>
      <c r="K64" s="25"/>
    </row>
    <row r="65" spans="1:11" ht="16.5" hidden="1" customHeight="1" x14ac:dyDescent="0.3">
      <c r="A65" s="76"/>
      <c r="B65" s="77"/>
      <c r="C65" s="77"/>
      <c r="D65" s="77"/>
      <c r="E65" s="77"/>
      <c r="F65" s="24"/>
      <c r="G65" s="24"/>
      <c r="H65" s="24"/>
      <c r="I65" s="24"/>
      <c r="J65" s="24"/>
      <c r="K65" s="25"/>
    </row>
    <row r="66" spans="1:11" ht="16.5" hidden="1" customHeight="1" x14ac:dyDescent="0.3">
      <c r="A66" s="78"/>
      <c r="B66" s="79"/>
      <c r="C66" s="79"/>
      <c r="D66" s="79"/>
      <c r="E66" s="79"/>
      <c r="F66" s="24"/>
      <c r="G66" s="24"/>
      <c r="H66" s="24"/>
      <c r="I66" s="24"/>
      <c r="J66" s="24"/>
      <c r="K66" s="25"/>
    </row>
    <row r="67" spans="1:11" x14ac:dyDescent="0.3">
      <c r="A67" s="35"/>
      <c r="B67" s="24"/>
      <c r="C67" s="24"/>
      <c r="D67" s="24"/>
      <c r="E67" s="24"/>
      <c r="F67" s="24"/>
      <c r="G67" s="24"/>
      <c r="H67" s="24"/>
      <c r="I67" s="24"/>
      <c r="J67" s="24"/>
      <c r="K67" s="25"/>
    </row>
    <row r="68" spans="1:11" x14ac:dyDescent="0.3">
      <c r="A68" s="40" t="s">
        <v>29</v>
      </c>
      <c r="B68" s="41"/>
      <c r="C68" s="42"/>
      <c r="D68" s="43"/>
      <c r="E68" s="41" t="s">
        <v>30</v>
      </c>
      <c r="F68" s="44"/>
      <c r="G68" s="44"/>
      <c r="H68" s="44"/>
      <c r="I68" s="44"/>
      <c r="J68" s="44"/>
      <c r="K68" s="45" t="s">
        <v>61</v>
      </c>
    </row>
    <row r="69" spans="1:11" x14ac:dyDescent="0.3"/>
  </sheetData>
  <sheetProtection algorithmName="SHA-512" hashValue="2jkEZ5y6Py2Mz4/b7TbT5ir/oqDmpFIRMkRFck66LTbUdtZfTztkuI+umDhwMS6r7Ayx55o9g02B+l85jjFY1g==" saltValue="3KKLcg6j0YxLNBv0ilr9Dw==" spinCount="100000" sheet="1" selectLockedCells="1"/>
  <mergeCells count="82">
    <mergeCell ref="A5:B5"/>
    <mergeCell ref="C5:E5"/>
    <mergeCell ref="G6:H6"/>
    <mergeCell ref="I6:K6"/>
    <mergeCell ref="G4:H4"/>
    <mergeCell ref="A1:C1"/>
    <mergeCell ref="A8:K8"/>
    <mergeCell ref="A9:K9"/>
    <mergeCell ref="A11:E11"/>
    <mergeCell ref="I11:K11"/>
    <mergeCell ref="G5:H5"/>
    <mergeCell ref="I1:K1"/>
    <mergeCell ref="D1:H1"/>
    <mergeCell ref="A2:K2"/>
    <mergeCell ref="A3:B3"/>
    <mergeCell ref="C3:E3"/>
    <mergeCell ref="G3:H3"/>
    <mergeCell ref="A4:B4"/>
    <mergeCell ref="C4:E4"/>
    <mergeCell ref="A6:B6"/>
    <mergeCell ref="C6:E6"/>
    <mergeCell ref="A12:E12"/>
    <mergeCell ref="I12:K12"/>
    <mergeCell ref="A25:E25"/>
    <mergeCell ref="I25:K25"/>
    <mergeCell ref="A26:E26"/>
    <mergeCell ref="I26:K26"/>
    <mergeCell ref="A21:E21"/>
    <mergeCell ref="I21:K21"/>
    <mergeCell ref="A22:E22"/>
    <mergeCell ref="I22:K22"/>
    <mergeCell ref="I13:K13"/>
    <mergeCell ref="A13:E13"/>
    <mergeCell ref="A23:E23"/>
    <mergeCell ref="I23:K23"/>
    <mergeCell ref="A19:E19"/>
    <mergeCell ref="I19:K19"/>
    <mergeCell ref="A32:E32"/>
    <mergeCell ref="I32:K32"/>
    <mergeCell ref="A27:E27"/>
    <mergeCell ref="I27:K27"/>
    <mergeCell ref="A29:E29"/>
    <mergeCell ref="I29:K29"/>
    <mergeCell ref="A30:E30"/>
    <mergeCell ref="I30:K30"/>
    <mergeCell ref="A28:E28"/>
    <mergeCell ref="I28:K28"/>
    <mergeCell ref="A65:E66"/>
    <mergeCell ref="G37:H37"/>
    <mergeCell ref="I37:K37"/>
    <mergeCell ref="G38:H38"/>
    <mergeCell ref="I38:K38"/>
    <mergeCell ref="A42:K42"/>
    <mergeCell ref="I40:K40"/>
    <mergeCell ref="G41:H41"/>
    <mergeCell ref="I41:K41"/>
    <mergeCell ref="G40:H40"/>
    <mergeCell ref="G39:H39"/>
    <mergeCell ref="I39:K39"/>
    <mergeCell ref="A18:E18"/>
    <mergeCell ref="I18:K18"/>
    <mergeCell ref="L36:N36"/>
    <mergeCell ref="G36:H36"/>
    <mergeCell ref="I36:K36"/>
    <mergeCell ref="A34:K34"/>
    <mergeCell ref="G35:H35"/>
    <mergeCell ref="I35:K35"/>
    <mergeCell ref="I24:K24"/>
    <mergeCell ref="A33:E33"/>
    <mergeCell ref="I33:K33"/>
    <mergeCell ref="A31:E31"/>
    <mergeCell ref="I31:K31"/>
    <mergeCell ref="A24:E24"/>
    <mergeCell ref="A20:E20"/>
    <mergeCell ref="I20:K20"/>
    <mergeCell ref="A14:E14"/>
    <mergeCell ref="I14:K14"/>
    <mergeCell ref="A16:K16"/>
    <mergeCell ref="A17:E17"/>
    <mergeCell ref="I17:K17"/>
    <mergeCell ref="I15:K15"/>
    <mergeCell ref="A15:E15"/>
  </mergeCells>
  <dataValidations count="2">
    <dataValidation type="textLength" operator="greaterThan" allowBlank="1" showErrorMessage="1" errorTitle="Response required" error="A response is required in this field" sqref="C4:E6" xr:uid="{7ED1950B-69ED-4CC5-B412-490F234C6DEB}">
      <formula1>0</formula1>
    </dataValidation>
    <dataValidation type="textLength" operator="greaterThan" errorTitle="Response required" error="A response is required in this field" sqref="C3:E3" xr:uid="{7EA30694-C906-4CD0-89D5-1AF6A0784F77}">
      <formula1>1</formula1>
    </dataValidation>
  </dataValidations>
  <pageMargins left="0.7" right="0.7" top="0.75" bottom="0.75" header="0.3" footer="0.3"/>
  <pageSetup scale="37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70699ed1ffc479fa9017b0210078443 xmlns="d730c325-bd6e-4149-b056-5358eeeb38c1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Client Forms</TermName>
          <TermId xmlns="http://schemas.microsoft.com/office/infopath/2007/PartnerControls">c655656f-23f3-4713-ac2b-0edb9d74c842</TermId>
        </TermInfo>
      </Terms>
    </c70699ed1ffc479fa9017b0210078443>
    <KITId xmlns="cdabb312-3bd0-4faa-8775-7d47ca1d2527">5746</KITId>
    <KITTitle xmlns="d730c325-bd6e-4149-b056-5358eeeb38c1" xsi:nil="true"/>
    <TaxCatchAll xmlns="f844c817-7e7b-49cf-b42b-979bfc730f2c">
      <Value>2</Value>
    </TaxCatchAll>
    <lcf76f155ced4ddcb4097134ff3c332f xmlns="d730c325-bd6e-4149-b056-5358eeeb38c1">
      <Terms xmlns="http://schemas.microsoft.com/office/infopath/2007/PartnerControls"/>
    </lcf76f155ced4ddcb4097134ff3c332f>
    <Description0 xmlns="d730c325-bd6e-4149-b056-5358eeeb38c1">Exhibit Order Form</Description0>
    <Document_x0020_Type xmlns="cdabb312-3bd0-4faa-8775-7d47ca1d2527">Associated Documents</Document_x0020_Type>
    <CategoryValue xmlns="d730c325-bd6e-4149-b056-5358eeeb38c1">Client Forms</CategoryValue>
    <Comment xmlns="cdabb312-3bd0-4faa-8775-7d47ca1d2527" xsi:nil="true"/>
    <State xmlns="cdabb312-3bd0-4faa-8775-7d47ca1d2527">Draft</St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2923AE90157469F392788681D1D61" ma:contentTypeVersion="29" ma:contentTypeDescription="Create a new document." ma:contentTypeScope="" ma:versionID="513d9f40fcc37d3182a31e689dcdfa04">
  <xsd:schema xmlns:xsd="http://www.w3.org/2001/XMLSchema" xmlns:xs="http://www.w3.org/2001/XMLSchema" xmlns:p="http://schemas.microsoft.com/office/2006/metadata/properties" xmlns:ns2="f844c817-7e7b-49cf-b42b-979bfc730f2c" xmlns:ns3="cdabb312-3bd0-4faa-8775-7d47ca1d2527" xmlns:ns4="d730c325-bd6e-4149-b056-5358eeeb38c1" targetNamespace="http://schemas.microsoft.com/office/2006/metadata/properties" ma:root="true" ma:fieldsID="69041cdd885168655a0b7eabc4765aa1" ns2:_="" ns3:_="" ns4:_="">
    <xsd:import namespace="f844c817-7e7b-49cf-b42b-979bfc730f2c"/>
    <xsd:import namespace="cdabb312-3bd0-4faa-8775-7d47ca1d2527"/>
    <xsd:import namespace="d730c325-bd6e-4149-b056-5358eeeb38c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Comment" minOccurs="0"/>
                <xsd:element ref="ns3:KITId" minOccurs="0"/>
                <xsd:element ref="ns3:Document_x0020_Type" minOccurs="0"/>
                <xsd:element ref="ns2:SharedWithUsers" minOccurs="0"/>
                <xsd:element ref="ns3:Stat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KITTitle" minOccurs="0"/>
                <xsd:element ref="ns4:c70699ed1ffc479fa9017b0210078443" minOccurs="0"/>
                <xsd:element ref="ns4:CategoryValue" minOccurs="0"/>
                <xsd:element ref="ns4:Description0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4c817-7e7b-49cf-b42b-979bfc730f2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857b448f-587e-4f21-9ef7-f9551d6151f0}" ma:internalName="TaxCatchAll" ma:showField="CatchAllData" ma:web="f844c817-7e7b-49cf-b42b-979bfc730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bb312-3bd0-4faa-8775-7d47ca1d2527" elementFormDefault="qualified">
    <xsd:import namespace="http://schemas.microsoft.com/office/2006/documentManagement/types"/>
    <xsd:import namespace="http://schemas.microsoft.com/office/infopath/2007/PartnerControls"/>
    <xsd:element name="Comment" ma:index="9" nillable="true" ma:displayName="Comment" ma:internalName="Comment">
      <xsd:simpleType>
        <xsd:restriction base="dms:Note">
          <xsd:maxLength value="255"/>
        </xsd:restriction>
      </xsd:simpleType>
    </xsd:element>
    <xsd:element name="KITId" ma:index="10" nillable="true" ma:displayName="KITId" ma:indexed="true" ma:internalName="KITId">
      <xsd:simpleType>
        <xsd:restriction base="dms:Text">
          <xsd:maxLength value="255"/>
        </xsd:restriction>
      </xsd:simpleType>
    </xsd:element>
    <xsd:element name="Document_x0020_Type" ma:index="11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State" ma:index="13" nillable="true" ma:displayName="State" ma:internalName="St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0c325-bd6e-4149-b056-5358eeeb3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KITTitle" ma:index="19" nillable="true" ma:displayName="KITTitle" ma:list="{e63d8907-8125-4423-a0db-e00abccc08c1}" ma:internalName="KITTitle" ma:showField="Title">
      <xsd:simpleType>
        <xsd:restriction base="dms:Lookup"/>
      </xsd:simpleType>
    </xsd:element>
    <xsd:element name="c70699ed1ffc479fa9017b0210078443" ma:index="21" nillable="true" ma:taxonomy="true" ma:internalName="c70699ed1ffc479fa9017b0210078443" ma:taxonomyFieldName="Category" ma:displayName="Category" ma:default="" ma:fieldId="{c70699ed-1ffc-479f-a901-7b0210078443}" ma:sspId="b56e8b0a-f24b-469a-9412-1e38db24484d" ma:termSetId="d94abc54-33a7-44fc-b871-521404f97e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tegoryValue" ma:index="22" nillable="true" ma:displayName="CategoryValue" ma:internalName="CategoryValue">
      <xsd:simpleType>
        <xsd:restriction base="dms:Text">
          <xsd:maxLength value="255"/>
        </xsd:restriction>
      </xsd:simpleType>
    </xsd:element>
    <xsd:element name="Description0" ma:index="23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b56e8b0a-f24b-469a-9412-1e38db244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A3067C-322C-4E69-8BCF-F45A806D7F56}">
  <ds:schemaRefs>
    <ds:schemaRef ds:uri="http://schemas.microsoft.com/office/2006/metadata/properties"/>
    <ds:schemaRef ds:uri="http://schemas.microsoft.com/office/infopath/2007/PartnerControls"/>
    <ds:schemaRef ds:uri="d730c325-bd6e-4149-b056-5358eeeb38c1"/>
    <ds:schemaRef ds:uri="cdabb312-3bd0-4faa-8775-7d47ca1d2527"/>
    <ds:schemaRef ds:uri="f844c817-7e7b-49cf-b42b-979bfc730f2c"/>
  </ds:schemaRefs>
</ds:datastoreItem>
</file>

<file path=customXml/itemProps2.xml><?xml version="1.0" encoding="utf-8"?>
<ds:datastoreItem xmlns:ds="http://schemas.openxmlformats.org/officeDocument/2006/customXml" ds:itemID="{19F657EE-59C1-45A5-A7C0-81FAF520C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5530C-1C97-4451-BD92-9989C7A63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4c817-7e7b-49cf-b42b-979bfc730f2c"/>
    <ds:schemaRef ds:uri="cdabb312-3bd0-4faa-8775-7d47ca1d2527"/>
    <ds:schemaRef ds:uri="d730c325-bd6e-4149-b056-5358eeeb3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Form.xlsx</dc:title>
  <dc:creator>Geoff Rodrigue</dc:creator>
  <cp:lastModifiedBy>Alyssa Sanchez</cp:lastModifiedBy>
  <cp:lastPrinted>2024-06-14T19:30:51Z</cp:lastPrinted>
  <dcterms:created xsi:type="dcterms:W3CDTF">2022-09-22T20:31:50Z</dcterms:created>
  <dcterms:modified xsi:type="dcterms:W3CDTF">2025-12-02T21:26:34Z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0x0101000402923AE90157469F392788681D1D61</vt:lpwstr>
  </property>
  <property fmtid="{D5CDD505-2E9C-101B-9397-08002B2CF9AE}" pid="3" name="MediaServiceImageTags">
    <vt:lpwstr/>
  </property>
  <property fmtid="{D5CDD505-2E9C-101B-9397-08002B2CF9AE}" pid="4" name="Category">
    <vt:lpwstr>2;#Client Forms|c655656f-23f3-4713-ac2b-0edb9d74c842</vt:lpwstr>
  </property>
</Properties>
</file>